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&amp;W\WASTEWATER\SRFGrants\Admin\IUP, priority lists, Cap grants\IUPs and Priority Lists\IUP 2026\0 - Website Changes\"/>
    </mc:Choice>
  </mc:AlternateContent>
  <xr:revisionPtr revIDLastSave="0" documentId="13_ncr:1_{7CC1DABC-AA51-41E0-9ABB-A1ED483B2C1B}" xr6:coauthVersionLast="47" xr6:coauthVersionMax="47" xr10:uidLastSave="{00000000-0000-0000-0000-000000000000}"/>
  <bookViews>
    <workbookView xWindow="28680" yWindow="1710" windowWidth="29040" windowHeight="1572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G33" i="1"/>
  <c r="I33" i="1" s="1"/>
  <c r="I16" i="1"/>
  <c r="I11" i="1"/>
  <c r="I6" i="1"/>
  <c r="H27" i="1"/>
  <c r="I27" i="1" l="1"/>
  <c r="I35" i="1" s="1"/>
  <c r="I37" i="1" s="1"/>
</calcChain>
</file>

<file path=xl/sharedStrings.xml><?xml version="1.0" encoding="utf-8"?>
<sst xmlns="http://schemas.openxmlformats.org/spreadsheetml/2006/main" count="28" uniqueCount="26">
  <si>
    <t>Entity Name</t>
  </si>
  <si>
    <t>Poverty Rate</t>
  </si>
  <si>
    <t xml:space="preserve">Data from U.S. Census Bureau – Population Estimates </t>
  </si>
  <si>
    <t>State Rates</t>
  </si>
  <si>
    <t>Percent Population Change</t>
  </si>
  <si>
    <t>Entity Points</t>
  </si>
  <si>
    <t>Affordability Points</t>
  </si>
  <si>
    <t>Income (Median Household Income)</t>
  </si>
  <si>
    <t>Population Trend (10-year)</t>
  </si>
  <si>
    <t>Affordability Principal Forgiveness Percentage</t>
  </si>
  <si>
    <t>(PF Offer Contingent on Funding Availability)</t>
  </si>
  <si>
    <t>Unemployed</t>
  </si>
  <si>
    <t>EMPLOYMENT STATUS - Population 16 years and over - In Labor Force - Civilian Labor Force - Unemployed - Percentage</t>
  </si>
  <si>
    <t>PERCENTAGE OF FAMILIES AND PEOPLE WHOSE INCOME IN THE PAST 12 MONTHS IS BELOW THE POVERTY LEVEL - All People - Percent</t>
  </si>
  <si>
    <t>INCOME AND BENEFITS - Total households - Median household income</t>
  </si>
  <si>
    <t>Current Sewer User Cost as a Percent of Median Household Income (MHI)</t>
  </si>
  <si>
    <t>Data from U.S. Census Bureau – Selected Economic Characteristics
2024 ACS 5-Year Estimates Data Profiles</t>
  </si>
  <si>
    <r>
      <rPr>
        <b/>
        <sz val="11"/>
        <color theme="1"/>
        <rFont val="Calibri"/>
        <family val="2"/>
        <scheme val="minor"/>
      </rPr>
      <t>2014 Population</t>
    </r>
    <r>
      <rPr>
        <sz val="11"/>
        <color theme="1"/>
        <rFont val="Calibri"/>
        <family val="2"/>
        <scheme val="minor"/>
      </rPr>
      <t xml:space="preserve"> - City and Town Intercensal Estimates </t>
    </r>
  </si>
  <si>
    <r>
      <rPr>
        <b/>
        <sz val="11"/>
        <color theme="1"/>
        <rFont val="Calibri"/>
        <family val="2"/>
        <scheme val="minor"/>
      </rPr>
      <t>2024 Population</t>
    </r>
    <r>
      <rPr>
        <sz val="11"/>
        <color theme="1"/>
        <rFont val="Calibri"/>
        <family val="2"/>
        <scheme val="minor"/>
      </rPr>
      <t xml:space="preserve"> - Annual Estimates of Residential Population</t>
    </r>
  </si>
  <si>
    <t>Poverty Rate at Census dot gov</t>
  </si>
  <si>
    <t>MHI at Census dot gov</t>
  </si>
  <si>
    <t>Unemployment at Census dot gov</t>
  </si>
  <si>
    <t>Maine CWSRF Website</t>
  </si>
  <si>
    <t>Maine Census Data for 2014 and 2024 can be found under Supplemental Materials at:</t>
  </si>
  <si>
    <t>Total Annual Equivalent Dwelling Unit (EDU) User Rate from the appropriate CWSRF User Rate Calculator,</t>
  </si>
  <si>
    <t>e.g. CWSRF Infrastructure (Section C) or CWSRF FSP &amp; CAP Loans Only (Section 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</si>
</sst>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164" fontId="0" fillId="2" borderId="5" xfId="2" applyNumberFormat="1" applyFont="1" applyFill="1" applyBorder="1" applyAlignment="1" applyProtection="1">
      <alignment horizontal="center"/>
      <protection locked="0"/>
    </xf>
    <xf numFmtId="37" fontId="0" fillId="2" borderId="5" xfId="1" applyNumberFormat="1" applyFon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4" applyProtection="1"/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2" applyNumberFormat="1" applyFont="1" applyAlignment="1" applyProtection="1">
      <alignment horizontal="center"/>
    </xf>
    <xf numFmtId="165" fontId="0" fillId="0" borderId="0" xfId="1" applyNumberFormat="1" applyFont="1" applyAlignment="1" applyProtection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 applyAlignment="1" applyProtection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6" fontId="0" fillId="2" borderId="5" xfId="3" applyNumberFormat="1" applyFont="1" applyFill="1" applyBorder="1" applyAlignment="1" applyProtection="1">
      <alignment horizontal="center"/>
      <protection locked="0"/>
    </xf>
    <xf numFmtId="166" fontId="0" fillId="2" borderId="5" xfId="0" applyNumberFormat="1" applyFill="1" applyBorder="1" applyAlignment="1" applyProtection="1">
      <alignment horizontal="center"/>
      <protection locked="0"/>
    </xf>
    <xf numFmtId="166" fontId="0" fillId="0" borderId="0" xfId="3" applyNumberFormat="1" applyFont="1" applyAlignment="1" applyProtection="1">
      <alignment horizontal="center"/>
    </xf>
    <xf numFmtId="37" fontId="0" fillId="0" borderId="0" xfId="1" applyNumberFormat="1" applyFont="1" applyFill="1" applyAlignment="1" applyProtection="1">
      <alignment horizontal="center"/>
    </xf>
    <xf numFmtId="37" fontId="0" fillId="0" borderId="0" xfId="1" applyNumberFormat="1" applyFont="1" applyFill="1" applyBorder="1" applyAlignment="1" applyProtection="1">
      <alignment horizontal="center"/>
    </xf>
    <xf numFmtId="166" fontId="0" fillId="0" borderId="0" xfId="0" applyNumberFormat="1" applyAlignment="1">
      <alignment horizontal="center"/>
    </xf>
    <xf numFmtId="37" fontId="0" fillId="0" borderId="7" xfId="1" applyNumberFormat="1" applyFont="1" applyFill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6" fillId="3" borderId="0" xfId="0" applyNumberFormat="1" applyFont="1" applyFill="1" applyAlignment="1">
      <alignment horizontal="center"/>
    </xf>
    <xf numFmtId="10" fontId="6" fillId="3" borderId="0" xfId="3" applyNumberFormat="1" applyFont="1" applyFill="1" applyAlignment="1" applyProtection="1">
      <alignment horizontal="center"/>
    </xf>
    <xf numFmtId="0" fontId="0" fillId="0" borderId="0" xfId="0" applyAlignment="1">
      <alignment wrapText="1"/>
    </xf>
    <xf numFmtId="0" fontId="4" fillId="0" borderId="6" xfId="4" applyBorder="1" applyAlignment="1" applyProtection="1"/>
    <xf numFmtId="166" fontId="0" fillId="0" borderId="0" xfId="3" applyNumberFormat="1" applyFont="1" applyFill="1" applyBorder="1" applyAlignment="1" applyProtection="1">
      <alignment horizontal="center"/>
    </xf>
    <xf numFmtId="0" fontId="4" fillId="0" borderId="0" xfId="4" applyAlignment="1" applyProtection="1"/>
    <xf numFmtId="0" fontId="4" fillId="0" borderId="0" xfId="4" applyAlignment="1" applyProtection="1">
      <alignment wrapText="1"/>
    </xf>
    <xf numFmtId="164" fontId="0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protection locked="0"/>
    </xf>
    <xf numFmtId="0" fontId="7" fillId="2" borderId="3" xfId="0" applyFont="1" applyFill="1" applyBorder="1" applyAlignment="1" applyProtection="1">
      <protection locked="0"/>
    </xf>
    <xf numFmtId="0" fontId="5" fillId="0" borderId="0" xfId="4" applyFont="1" applyAlignment="1" applyProtection="1"/>
    <xf numFmtId="0" fontId="0" fillId="0" borderId="0" xfId="0" applyAlignment="1"/>
    <xf numFmtId="0" fontId="0" fillId="0" borderId="6" xfId="0" applyBorder="1" applyAlignment="1"/>
    <xf numFmtId="0" fontId="5" fillId="0" borderId="0" xfId="4" applyFont="1" applyBorder="1" applyAlignment="1" applyProtection="1"/>
    <xf numFmtId="0" fontId="4" fillId="0" borderId="0" xfId="4" applyBorder="1" applyAlignment="1" applyProtection="1">
      <protection locked="0"/>
    </xf>
    <xf numFmtId="0" fontId="5" fillId="0" borderId="0" xfId="4" applyFont="1" applyFill="1" applyBorder="1" applyAlignment="1" applyProtection="1"/>
    <xf numFmtId="0" fontId="4" fillId="0" borderId="0" xfId="4" applyFill="1" applyBorder="1" applyAlignment="1" applyProtection="1"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ata.census.gov/" TargetMode="External"/><Relationship Id="rId7" Type="http://schemas.openxmlformats.org/officeDocument/2006/relationships/hyperlink" Target="https://data.census.gov/" TargetMode="External"/><Relationship Id="rId2" Type="http://schemas.openxmlformats.org/officeDocument/2006/relationships/hyperlink" Target="https://data.census.gov/" TargetMode="External"/><Relationship Id="rId1" Type="http://schemas.openxmlformats.org/officeDocument/2006/relationships/hyperlink" Target="https://data.census.gov/" TargetMode="External"/><Relationship Id="rId6" Type="http://schemas.openxmlformats.org/officeDocument/2006/relationships/hyperlink" Target="https://data.census.gov/" TargetMode="External"/><Relationship Id="rId5" Type="http://schemas.openxmlformats.org/officeDocument/2006/relationships/hyperlink" Target="https://data.census.gov/" TargetMode="External"/><Relationship Id="rId4" Type="http://schemas.openxmlformats.org/officeDocument/2006/relationships/hyperlink" Target="https://www.maine.gov/dep/water/grants/SRF/cwsrf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40"/>
  <sheetViews>
    <sheetView tabSelected="1" view="pageLayout" zoomScale="150" zoomScaleNormal="160" zoomScalePageLayoutView="150" workbookViewId="0">
      <selection activeCell="C2" sqref="C2"/>
    </sheetView>
  </sheetViews>
  <sheetFormatPr defaultColWidth="9.109375" defaultRowHeight="14.4" x14ac:dyDescent="0.3"/>
  <cols>
    <col min="1" max="1" width="8.44140625" customWidth="1"/>
    <col min="2" max="2" width="9.109375" customWidth="1"/>
    <col min="3" max="3" width="19" customWidth="1"/>
    <col min="6" max="6" width="23" customWidth="1"/>
    <col min="7" max="7" width="15.44140625" customWidth="1"/>
    <col min="8" max="8" width="12.5546875" customWidth="1"/>
    <col min="9" max="9" width="13.5546875" customWidth="1"/>
  </cols>
  <sheetData>
    <row r="2" spans="1:9" ht="15.6" x14ac:dyDescent="0.3">
      <c r="A2" s="23" t="s">
        <v>0</v>
      </c>
      <c r="B2" s="24"/>
      <c r="C2" s="38"/>
      <c r="D2" s="39"/>
      <c r="E2" s="39"/>
      <c r="F2" s="40"/>
      <c r="G2" s="24"/>
      <c r="H2" s="24"/>
      <c r="I2" s="24"/>
    </row>
    <row r="3" spans="1:9" s="24" customFormat="1" ht="15.6" x14ac:dyDescent="0.3">
      <c r="A3"/>
      <c r="B3"/>
      <c r="C3"/>
      <c r="D3"/>
      <c r="E3"/>
      <c r="F3"/>
      <c r="G3"/>
      <c r="H3"/>
      <c r="I3"/>
    </row>
    <row r="4" spans="1:9" ht="15.6" x14ac:dyDescent="0.3">
      <c r="A4" s="23" t="s">
        <v>1</v>
      </c>
      <c r="B4" s="24"/>
      <c r="C4" s="24"/>
      <c r="D4" s="24"/>
      <c r="E4" s="24"/>
      <c r="F4" s="24"/>
      <c r="G4" s="24"/>
      <c r="H4" s="25" t="s">
        <v>3</v>
      </c>
      <c r="I4" s="25" t="s">
        <v>5</v>
      </c>
    </row>
    <row r="5" spans="1:9" s="24" customFormat="1" ht="15.6" customHeight="1" x14ac:dyDescent="0.3">
      <c r="A5"/>
      <c r="B5" s="42" t="s">
        <v>16</v>
      </c>
      <c r="C5" s="42"/>
      <c r="D5" s="42"/>
      <c r="E5" s="42"/>
      <c r="F5" s="42"/>
      <c r="G5"/>
      <c r="H5"/>
      <c r="I5" s="4"/>
    </row>
    <row r="6" spans="1:9" ht="29.25" customHeight="1" x14ac:dyDescent="0.3">
      <c r="B6" s="45" t="s">
        <v>19</v>
      </c>
      <c r="C6" s="45"/>
      <c r="D6" s="45"/>
      <c r="E6" s="45"/>
      <c r="F6" s="33"/>
      <c r="G6" s="16"/>
      <c r="H6" s="18">
        <v>0.106</v>
      </c>
      <c r="I6" s="6">
        <f>G6/H6</f>
        <v>0</v>
      </c>
    </row>
    <row r="7" spans="1:9" x14ac:dyDescent="0.3">
      <c r="B7" s="41" t="s">
        <v>13</v>
      </c>
      <c r="C7" s="41"/>
      <c r="D7" s="41"/>
      <c r="E7" s="41"/>
      <c r="F7" s="41"/>
      <c r="G7" s="34"/>
      <c r="H7" s="18"/>
      <c r="I7" s="6"/>
    </row>
    <row r="8" spans="1:9" ht="29.25" customHeight="1" x14ac:dyDescent="0.3">
      <c r="G8" s="7"/>
      <c r="H8" s="7"/>
      <c r="I8" s="8"/>
    </row>
    <row r="9" spans="1:9" ht="15.6" x14ac:dyDescent="0.3">
      <c r="A9" s="23" t="s">
        <v>7</v>
      </c>
      <c r="B9" s="24"/>
      <c r="C9" s="24"/>
      <c r="D9" s="24"/>
      <c r="E9" s="24"/>
      <c r="F9" s="24"/>
      <c r="G9" s="26"/>
      <c r="H9" s="27"/>
      <c r="I9" s="28"/>
    </row>
    <row r="10" spans="1:9" s="24" customFormat="1" ht="15.6" customHeight="1" x14ac:dyDescent="0.3">
      <c r="A10"/>
      <c r="B10" s="42" t="s">
        <v>16</v>
      </c>
      <c r="C10" s="42"/>
      <c r="D10" s="42"/>
      <c r="E10" s="42"/>
      <c r="F10" s="42"/>
      <c r="G10" s="7"/>
      <c r="H10" s="7"/>
      <c r="I10" s="8"/>
    </row>
    <row r="11" spans="1:9" ht="29.25" customHeight="1" x14ac:dyDescent="0.3">
      <c r="B11" s="45" t="s">
        <v>20</v>
      </c>
      <c r="C11" s="45"/>
      <c r="D11" s="45"/>
      <c r="E11" s="45"/>
      <c r="F11" s="33"/>
      <c r="G11" s="1"/>
      <c r="H11" s="10">
        <v>74733</v>
      </c>
      <c r="I11" s="6" t="e">
        <f>H11/G11</f>
        <v>#DIV/0!</v>
      </c>
    </row>
    <row r="12" spans="1:9" x14ac:dyDescent="0.3">
      <c r="B12" s="44" t="s">
        <v>14</v>
      </c>
      <c r="C12" s="44"/>
      <c r="D12" s="44"/>
      <c r="E12" s="44"/>
      <c r="F12" s="44"/>
      <c r="G12" s="37"/>
      <c r="H12" s="10"/>
      <c r="I12" s="6"/>
    </row>
    <row r="13" spans="1:9" x14ac:dyDescent="0.3">
      <c r="G13" s="7"/>
      <c r="H13" s="7"/>
      <c r="I13" s="8"/>
    </row>
    <row r="14" spans="1:9" ht="15.6" x14ac:dyDescent="0.3">
      <c r="A14" s="23" t="s">
        <v>11</v>
      </c>
      <c r="B14" s="24"/>
      <c r="C14" s="24"/>
      <c r="D14" s="24"/>
      <c r="E14" s="24"/>
      <c r="F14" s="24"/>
      <c r="G14" s="27"/>
      <c r="H14" s="27"/>
      <c r="I14" s="28"/>
    </row>
    <row r="15" spans="1:9" s="24" customFormat="1" ht="15.6" x14ac:dyDescent="0.3">
      <c r="A15"/>
      <c r="B15" s="42" t="s">
        <v>16</v>
      </c>
      <c r="C15" s="42"/>
      <c r="D15" s="42"/>
      <c r="E15" s="42"/>
      <c r="F15" s="42"/>
      <c r="G15" s="7"/>
      <c r="H15" s="7"/>
      <c r="I15" s="8"/>
    </row>
    <row r="16" spans="1:9" ht="29.25" customHeight="1" x14ac:dyDescent="0.3">
      <c r="B16" s="45" t="s">
        <v>21</v>
      </c>
      <c r="C16" s="45"/>
      <c r="D16" s="45"/>
      <c r="E16" s="45"/>
      <c r="F16" s="33"/>
      <c r="G16" s="17"/>
      <c r="H16" s="21">
        <v>2.7E-2</v>
      </c>
      <c r="I16" s="6">
        <f>G16/H16</f>
        <v>0</v>
      </c>
    </row>
    <row r="17" spans="1:19" ht="14.4" customHeight="1" x14ac:dyDescent="0.3">
      <c r="B17" s="41" t="s">
        <v>12</v>
      </c>
      <c r="C17" s="41"/>
      <c r="D17" s="41"/>
      <c r="E17" s="41"/>
      <c r="F17" s="41"/>
      <c r="G17" s="21"/>
      <c r="H17" s="21"/>
      <c r="I17" s="6"/>
    </row>
    <row r="18" spans="1:19" ht="29.25" customHeight="1" x14ac:dyDescent="0.3">
      <c r="G18" s="7"/>
      <c r="H18" s="7"/>
      <c r="I18" s="8"/>
    </row>
    <row r="19" spans="1:19" ht="15.6" x14ac:dyDescent="0.3">
      <c r="A19" s="23" t="s">
        <v>8</v>
      </c>
      <c r="B19" s="24"/>
      <c r="C19" s="24"/>
      <c r="D19" s="24"/>
      <c r="E19" s="24"/>
      <c r="F19" s="24"/>
      <c r="G19" s="27"/>
      <c r="H19" s="27"/>
      <c r="I19" s="28"/>
    </row>
    <row r="20" spans="1:19" s="24" customFormat="1" ht="15.6" x14ac:dyDescent="0.3">
      <c r="A20"/>
      <c r="B20" t="s">
        <v>2</v>
      </c>
      <c r="C20"/>
      <c r="D20"/>
      <c r="E20"/>
      <c r="F20"/>
      <c r="G20" s="7"/>
      <c r="H20" s="7"/>
      <c r="I20" s="8"/>
    </row>
    <row r="21" spans="1:19" ht="14.4" customHeight="1" x14ac:dyDescent="0.3">
      <c r="B21" s="42" t="s">
        <v>17</v>
      </c>
      <c r="C21" s="42"/>
      <c r="D21" s="42"/>
      <c r="E21" s="42"/>
      <c r="F21" s="43"/>
      <c r="G21" s="2"/>
      <c r="H21" s="19">
        <v>1336617</v>
      </c>
      <c r="I21" s="6"/>
    </row>
    <row r="22" spans="1:19" ht="15" customHeight="1" x14ac:dyDescent="0.3">
      <c r="B22" s="46"/>
      <c r="C22" s="46"/>
      <c r="D22" s="46"/>
      <c r="E22" s="46"/>
      <c r="F22" s="46"/>
      <c r="G22" s="7"/>
      <c r="H22" s="7"/>
      <c r="I22" s="8"/>
    </row>
    <row r="23" spans="1:19" ht="14.25" customHeight="1" x14ac:dyDescent="0.3">
      <c r="B23" s="42" t="s">
        <v>18</v>
      </c>
      <c r="C23" s="42"/>
      <c r="D23" s="42"/>
      <c r="E23" s="42"/>
      <c r="F23" s="42"/>
      <c r="G23" s="2"/>
      <c r="H23" s="19">
        <v>1408438</v>
      </c>
      <c r="I23" s="8"/>
    </row>
    <row r="24" spans="1:19" ht="14.25" customHeight="1" x14ac:dyDescent="0.3">
      <c r="B24" s="42" t="s">
        <v>23</v>
      </c>
      <c r="C24" s="42"/>
      <c r="D24" s="42"/>
      <c r="E24" s="42"/>
      <c r="F24" s="42"/>
      <c r="G24" s="22"/>
      <c r="H24" s="19"/>
      <c r="I24" s="8"/>
    </row>
    <row r="25" spans="1:19" ht="30" customHeight="1" x14ac:dyDescent="0.3">
      <c r="B25" s="47" t="s">
        <v>22</v>
      </c>
      <c r="C25" s="47"/>
      <c r="D25" s="47"/>
      <c r="E25" s="47"/>
      <c r="F25" s="47"/>
      <c r="G25" s="20"/>
      <c r="H25" s="19"/>
      <c r="I25" s="8"/>
    </row>
    <row r="26" spans="1:19" ht="15" customHeight="1" x14ac:dyDescent="0.3">
      <c r="G26" s="11"/>
      <c r="H26" s="11"/>
      <c r="I26" s="8"/>
    </row>
    <row r="27" spans="1:19" ht="15" customHeight="1" x14ac:dyDescent="0.3">
      <c r="B27" s="5"/>
      <c r="C27" s="5"/>
      <c r="F27" s="12" t="s">
        <v>4</v>
      </c>
      <c r="G27" s="13" t="e">
        <f>(G23-G21)/G21</f>
        <v>#DIV/0!</v>
      </c>
      <c r="H27" s="13">
        <f>(H23-H21)/H21</f>
        <v>5.3733418024759526E-2</v>
      </c>
      <c r="I27" s="6" t="e">
        <f>IF(G27&lt;=H27-0.2,3,IF(G27&lt;=H27-0.15,2.5,IF(G27&lt;=H27-0.1,2,IF(G27&lt;=H27-0.05,1.5,IF(G27&lt;=H27,1,IF(G27&lt;=H27+0.05,0.5,0))))))</f>
        <v>#DIV/0!</v>
      </c>
      <c r="L27" s="4"/>
    </row>
    <row r="28" spans="1:19" ht="15" customHeight="1" x14ac:dyDescent="0.3">
      <c r="G28" s="7"/>
      <c r="H28" s="7"/>
      <c r="I28" s="8"/>
    </row>
    <row r="29" spans="1:19" ht="15.6" x14ac:dyDescent="0.3">
      <c r="A29" s="23" t="s">
        <v>15</v>
      </c>
      <c r="B29" s="24"/>
      <c r="C29" s="24"/>
      <c r="D29" s="24"/>
      <c r="E29" s="24"/>
      <c r="F29" s="24"/>
      <c r="G29" s="24"/>
      <c r="H29" s="27"/>
      <c r="I29" s="28"/>
    </row>
    <row r="30" spans="1:19" ht="15" customHeight="1" x14ac:dyDescent="0.3">
      <c r="A30" s="23"/>
      <c r="B30" s="42" t="s">
        <v>24</v>
      </c>
      <c r="C30" s="32"/>
      <c r="D30" s="32"/>
      <c r="E30" s="32"/>
      <c r="F30" s="32"/>
      <c r="G30" s="24"/>
      <c r="H30" s="27"/>
      <c r="I30" s="28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1:19" x14ac:dyDescent="0.3">
      <c r="B31" s="42" t="s">
        <v>25</v>
      </c>
      <c r="C31" s="32"/>
      <c r="D31" s="32"/>
      <c r="E31" s="32"/>
      <c r="F31" s="32"/>
      <c r="G31" s="3"/>
      <c r="H31" s="7"/>
      <c r="I31" s="8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1:19" ht="15" customHeight="1" x14ac:dyDescent="0.3">
      <c r="B32" s="42"/>
      <c r="C32" s="42"/>
      <c r="D32" s="42"/>
      <c r="E32" s="42"/>
      <c r="F32" s="42"/>
      <c r="G32" s="7"/>
      <c r="H32" s="7"/>
      <c r="I32" s="8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9" s="24" customFormat="1" ht="15.6" x14ac:dyDescent="0.3">
      <c r="A33"/>
      <c r="B33" s="42"/>
      <c r="C33" s="42"/>
      <c r="D33" s="42"/>
      <c r="E33" s="42"/>
      <c r="F33" s="42"/>
      <c r="G33" s="9" t="e">
        <f>ROUND(G31/G11,4)</f>
        <v>#DIV/0!</v>
      </c>
      <c r="H33" s="7"/>
      <c r="I33" s="14" t="e">
        <f>G33*100</f>
        <v>#DIV/0!</v>
      </c>
    </row>
    <row r="34" spans="1:9" ht="15" customHeight="1" x14ac:dyDescent="0.3">
      <c r="A34" s="24"/>
      <c r="B34" s="24"/>
      <c r="C34" s="24"/>
      <c r="D34" s="24"/>
      <c r="E34" s="24"/>
      <c r="F34" s="24"/>
      <c r="G34" s="7"/>
      <c r="H34" s="7"/>
      <c r="I34" s="7"/>
    </row>
    <row r="35" spans="1:9" ht="15" customHeight="1" x14ac:dyDescent="0.3">
      <c r="G35" s="27"/>
      <c r="H35" s="29" t="s">
        <v>6</v>
      </c>
      <c r="I35" s="30" t="e">
        <f>ROUND(I6+I11+I16+I27+I33,2)</f>
        <v>#DIV/0!</v>
      </c>
    </row>
    <row r="36" spans="1:9" ht="15.6" x14ac:dyDescent="0.3">
      <c r="A36" s="24"/>
      <c r="B36" s="24"/>
      <c r="C36" s="24"/>
      <c r="D36" s="24"/>
      <c r="E36" s="24"/>
      <c r="F36" s="24"/>
      <c r="G36" s="7"/>
      <c r="H36" s="7"/>
      <c r="I36" s="7"/>
    </row>
    <row r="37" spans="1:9" ht="15.6" x14ac:dyDescent="0.3">
      <c r="G37" s="24"/>
      <c r="H37" s="29" t="s">
        <v>9</v>
      </c>
      <c r="I37" s="31" t="e">
        <f>IF(I35&lt;7,0,IF(I35&gt;10,10/10,I35^2/100))</f>
        <v>#DIV/0!</v>
      </c>
    </row>
    <row r="38" spans="1:9" s="24" customFormat="1" ht="15.6" x14ac:dyDescent="0.3">
      <c r="A38"/>
      <c r="B38"/>
      <c r="C38"/>
      <c r="D38"/>
      <c r="E38"/>
      <c r="F38"/>
      <c r="G38"/>
      <c r="H38" s="15" t="s">
        <v>10</v>
      </c>
      <c r="I38"/>
    </row>
    <row r="40" spans="1:9" s="24" customFormat="1" ht="15.6" x14ac:dyDescent="0.3">
      <c r="A40"/>
      <c r="B40"/>
      <c r="C40"/>
      <c r="D40"/>
      <c r="E40"/>
      <c r="F40"/>
      <c r="G40"/>
      <c r="H40"/>
      <c r="I40"/>
    </row>
  </sheetData>
  <sheetProtection algorithmName="SHA-512" hashValue="ZPyD5fhdW0GzhECJEBobcVHT5IRZA+fyjvOobZHTuI2/57b30vKySIMRkqRW3gzzd1zuRzInLGNcRM/xsdeX+g==" saltValue="rOrOvYGm2DkAVESSf0PC2A==" spinCount="100000" sheet="1" selectLockedCells="1"/>
  <dataValidations xWindow="693" yWindow="725" count="9">
    <dataValidation type="decimal" operator="greaterThanOrEqual" allowBlank="1" showInputMessage="1" showErrorMessage="1" error="Enter Poverty Rate as a percent." prompt="Enter Percent  Poverty Rate." sqref="G7" xr:uid="{00000000-0002-0000-0000-000000000000}">
      <formula1>0</formula1>
    </dataValidation>
    <dataValidation allowBlank="1" showInputMessage="1" showErrorMessage="1" error="Enter Income as a whole number." prompt="Enter Median Household Income" sqref="G11:G12" xr:uid="{00000000-0002-0000-0000-000001000000}"/>
    <dataValidation type="decimal" operator="greaterThanOrEqual" allowBlank="1" showInputMessage="1" showErrorMessage="1" error="Enter Unemployment Rate as a decimal." prompt="Enter Percent Unemployment Rate." sqref="G17" xr:uid="{00000000-0002-0000-0000-000002000000}">
      <formula1>0</formula1>
    </dataValidation>
    <dataValidation type="whole" allowBlank="1" showInputMessage="1" showErrorMessage="1" prompt="Enter 2014 Population." sqref="G21" xr:uid="{00000000-0002-0000-0000-000003000000}">
      <formula1>0</formula1>
      <formula2>100000</formula2>
    </dataValidation>
    <dataValidation type="whole" operator="greaterThanOrEqual" allowBlank="1" showInputMessage="1" showErrorMessage="1" prompt="Enter yearly sewer user cost." sqref="G31" xr:uid="{00000000-0002-0000-0000-000005000000}">
      <formula1>0</formula1>
    </dataValidation>
    <dataValidation allowBlank="1" showInputMessage="1" showErrorMessage="1" prompt="Enter Municipality or District Name" sqref="B2:C2" xr:uid="{00000000-0002-0000-0000-000006000000}"/>
    <dataValidation type="whole" allowBlank="1" showInputMessage="1" showErrorMessage="1" prompt="Enter 2024 Population." sqref="G23" xr:uid="{00000000-0002-0000-0000-000008000000}">
      <formula1>0</formula1>
      <formula2>100000</formula2>
    </dataValidation>
    <dataValidation type="decimal" operator="greaterThanOrEqual" allowBlank="1" showInputMessage="1" showErrorMessage="1" error="Enter Poverty Rate as a percent." prompt="Enter Percent Poverty Rate for ALL PEOPLE." sqref="G6" xr:uid="{2A51A0DF-4DA8-4852-BC86-F9CB45137AB4}">
      <formula1>0</formula1>
    </dataValidation>
    <dataValidation type="decimal" operator="greaterThanOrEqual" allowBlank="1" showInputMessage="1" showErrorMessage="1" error="Enter Unemployment Rate as a decimal." prompt="Enter Percent Unemploymed." sqref="G16" xr:uid="{72DAFCCA-A8D0-429F-B688-29397568352E}">
      <formula1>0</formula1>
    </dataValidation>
  </dataValidations>
  <hyperlinks>
    <hyperlink ref="B6" r:id="rId1" display="https://data.census.gov" xr:uid="{D6004183-7240-41E0-805A-43F4C9B4AF97}"/>
    <hyperlink ref="B11" r:id="rId2" display="https://data.census.gov" xr:uid="{CBF665C5-293E-46E4-9449-612548D13262}"/>
    <hyperlink ref="B16" r:id="rId3" display="https://data.census.gov" xr:uid="{0BC0CA2C-E2BE-49F3-8E00-6A2CCE8C6187}"/>
    <hyperlink ref="B25:F25" r:id="rId4" display="Maine CWSRF Website" xr:uid="{B34560CC-6B2D-4455-BECA-06D1A513CEF7}"/>
    <hyperlink ref="B6:E6" r:id="rId5" display="Poverty Rate at Census dot gov" xr:uid="{9C5E74A3-0E76-401D-B41A-D33CF54DB6B9}"/>
    <hyperlink ref="B11:E11" r:id="rId6" display="MHI at Census dot gov" xr:uid="{DEA0807A-E2CD-4205-B0D8-143870EE4975}"/>
    <hyperlink ref="B16:E16" r:id="rId7" display="Unemployment at Census dot gov" xr:uid="{09887283-8AA2-4956-9832-AEE1E0B6CDF1}"/>
  </hyperlinks>
  <printOptions horizontalCentered="1"/>
  <pageMargins left="0.45" right="0.45" top="1" bottom="0.5" header="0.3" footer="0.3"/>
  <pageSetup scale="75" orientation="portrait" r:id="rId8"/>
  <headerFooter>
    <oddHeader>&amp;C&amp;20Clean Water State Revolving Fund 
2026 Affordability Principal Forgiveness Percentage Calcalutor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True, John N</dc:creator>
  <cp:lastModifiedBy>Korbet, Patricia L</cp:lastModifiedBy>
  <cp:lastPrinted>2026-02-25T12:55:10Z</cp:lastPrinted>
  <dcterms:created xsi:type="dcterms:W3CDTF">2015-08-06T12:45:37Z</dcterms:created>
  <dcterms:modified xsi:type="dcterms:W3CDTF">2026-03-06T21:26:24Z</dcterms:modified>
</cp:coreProperties>
</file>